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udzip1\Documents\"/>
    </mc:Choice>
  </mc:AlternateContent>
  <xr:revisionPtr revIDLastSave="0" documentId="13_ncr:1_{458AABF8-467A-42B6-8712-AE535A53772E}" xr6:coauthVersionLast="47" xr6:coauthVersionMax="47" xr10:uidLastSave="{00000000-0000-0000-0000-000000000000}"/>
  <bookViews>
    <workbookView xWindow="-120" yWindow="-120" windowWidth="29040" windowHeight="15840" xr2:uid="{82A1684E-8C24-4F80-93E3-2857186C61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D40" i="1"/>
  <c r="C40" i="1"/>
  <c r="C35" i="1"/>
  <c r="B28" i="1"/>
  <c r="B31" i="1" s="1"/>
  <c r="J8" i="1"/>
  <c r="I8" i="1"/>
  <c r="I2" i="1"/>
  <c r="I3" i="1" s="1"/>
  <c r="C3" i="1" s="1"/>
  <c r="E18" i="1" l="1"/>
  <c r="E9" i="1"/>
  <c r="F17" i="1"/>
  <c r="E26" i="1"/>
  <c r="E8" i="1"/>
  <c r="F18" i="1"/>
  <c r="F11" i="1"/>
  <c r="E25" i="1"/>
  <c r="F27" i="1"/>
  <c r="F9" i="1"/>
  <c r="F26" i="1"/>
  <c r="F3" i="1"/>
  <c r="E17" i="1"/>
  <c r="F25" i="1"/>
  <c r="F2" i="1"/>
  <c r="E16" i="1"/>
  <c r="F19" i="1"/>
  <c r="E10" i="1"/>
  <c r="F10" i="1"/>
  <c r="E24" i="1"/>
  <c r="F24" i="1"/>
  <c r="F16" i="1"/>
  <c r="F8" i="1"/>
  <c r="E23" i="1"/>
  <c r="E7" i="1"/>
  <c r="F23" i="1"/>
  <c r="F7" i="1"/>
  <c r="E15" i="1"/>
  <c r="F15" i="1"/>
  <c r="E22" i="1"/>
  <c r="E14" i="1"/>
  <c r="E6" i="1"/>
  <c r="E20" i="1"/>
  <c r="E12" i="1"/>
  <c r="E4" i="1"/>
  <c r="F22" i="1"/>
  <c r="F14" i="1"/>
  <c r="F6" i="1"/>
  <c r="E21" i="1"/>
  <c r="E13" i="1"/>
  <c r="E5" i="1"/>
  <c r="F21" i="1"/>
  <c r="F13" i="1"/>
  <c r="F5" i="1"/>
  <c r="F28" i="1" s="1"/>
  <c r="F20" i="1"/>
  <c r="F12" i="1"/>
  <c r="F4" i="1"/>
  <c r="E27" i="1"/>
  <c r="E19" i="1"/>
  <c r="E11" i="1"/>
  <c r="E3" i="1"/>
  <c r="E2" i="1"/>
  <c r="C26" i="1"/>
  <c r="C9" i="1"/>
  <c r="C23" i="1"/>
  <c r="C18" i="1"/>
  <c r="C10" i="1"/>
  <c r="C2" i="1"/>
  <c r="C25" i="1"/>
  <c r="C17" i="1"/>
  <c r="C24" i="1"/>
  <c r="C16" i="1"/>
  <c r="C8" i="1"/>
  <c r="C22" i="1"/>
  <c r="C14" i="1"/>
  <c r="C6" i="1"/>
  <c r="C21" i="1"/>
  <c r="C13" i="1"/>
  <c r="C5" i="1"/>
  <c r="C15" i="1"/>
  <c r="C20" i="1"/>
  <c r="C12" i="1"/>
  <c r="C4" i="1"/>
  <c r="C7" i="1"/>
  <c r="C27" i="1"/>
  <c r="C19" i="1"/>
  <c r="C11" i="1"/>
  <c r="D20" i="1"/>
  <c r="D9" i="1"/>
  <c r="D12" i="1"/>
  <c r="D19" i="1"/>
  <c r="D3" i="1"/>
  <c r="D26" i="1"/>
  <c r="D10" i="1"/>
  <c r="D8" i="1"/>
  <c r="D22" i="1"/>
  <c r="D14" i="1"/>
  <c r="D6" i="1"/>
  <c r="D4" i="1"/>
  <c r="D27" i="1"/>
  <c r="D11" i="1"/>
  <c r="D18" i="1"/>
  <c r="D2" i="1"/>
  <c r="D25" i="1"/>
  <c r="D17" i="1"/>
  <c r="D24" i="1"/>
  <c r="D16" i="1"/>
  <c r="D23" i="1"/>
  <c r="D15" i="1"/>
  <c r="D7" i="1"/>
  <c r="D21" i="1"/>
  <c r="D13" i="1"/>
  <c r="D5" i="1"/>
  <c r="D28" i="1" l="1"/>
  <c r="C28" i="1"/>
  <c r="C32" i="1" s="1"/>
  <c r="C38" i="1" s="1"/>
  <c r="C39" i="1" s="1"/>
  <c r="I10" i="1" l="1"/>
  <c r="I9" i="1" s="1"/>
  <c r="C34" i="1"/>
  <c r="I5" i="1"/>
  <c r="I6" i="1" l="1"/>
  <c r="I7" i="1" s="1"/>
  <c r="E28" i="1"/>
  <c r="K8" i="1" l="1"/>
  <c r="E40" i="1"/>
</calcChain>
</file>

<file path=xl/sharedStrings.xml><?xml version="1.0" encoding="utf-8"?>
<sst xmlns="http://schemas.openxmlformats.org/spreadsheetml/2006/main" count="23" uniqueCount="17">
  <si>
    <t>Uczeń</t>
  </si>
  <si>
    <t>Ocena</t>
  </si>
  <si>
    <t>Suma</t>
  </si>
  <si>
    <t>Średnia</t>
  </si>
  <si>
    <t>Mediana</t>
  </si>
  <si>
    <t>Kurtoza</t>
  </si>
  <si>
    <t>Współczynnik skośności</t>
  </si>
  <si>
    <t>Odchylenie standardowe</t>
  </si>
  <si>
    <t>Estymator nieobciążony</t>
  </si>
  <si>
    <t>Moment centralny 4-tego rzędu</t>
  </si>
  <si>
    <t>Współczynnik ekscesu</t>
  </si>
  <si>
    <t>(xi-avg)^2</t>
  </si>
  <si>
    <t xml:space="preserve">((xi-avg)/OdchSta)^4 </t>
  </si>
  <si>
    <t>(xi-avg)^3</t>
  </si>
  <si>
    <t>(xi-avg)^4</t>
  </si>
  <si>
    <t>Odchylenie standardowe =STDEV.S()</t>
  </si>
  <si>
    <t>kurtoza z =KURT()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</si>
</sst>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2" borderId="0" xfId="0" applyFill="1"/>
    <xf numFmtId="0" fontId="0" fillId="0" borderId="0" xfId="0" quotePrefix="1"/>
  </cellXfs>
  <cellStyles count="1">
    <cellStyle name="Normal" xfId="0" builtinId="0"/>
  </cellStyles>
  <dxfs count="11"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2AC396-B2F3-4ADB-A72C-4CD3FAA52BD4}" name="Table1" displayName="Table1" ref="A1:F28" totalsRowCount="1" headerRowDxfId="10" dataDxfId="9">
  <autoFilter ref="A1:F27" xr:uid="{EA2AC396-B2F3-4ADB-A72C-4CD3FAA52BD4}"/>
  <sortState xmlns:xlrd2="http://schemas.microsoft.com/office/spreadsheetml/2017/richdata2" ref="A2:F27">
    <sortCondition ref="A1:A27"/>
  </sortState>
  <tableColumns count="6">
    <tableColumn id="1" xr3:uid="{C6F16E2B-08ED-4F77-A07C-E457C291657E}" name="Uczeń" dataDxfId="8" totalsRowDxfId="3"/>
    <tableColumn id="2" xr3:uid="{2A00B37A-9AE9-4432-93CF-AA572A2A06D8}" name="Ocena" totalsRowFunction="custom" dataDxfId="7" totalsRowDxfId="2">
      <totalsRowFormula>SUM(Table1[Ocena])</totalsRowFormula>
    </tableColumn>
    <tableColumn id="3" xr3:uid="{9F28C8E7-296F-4A67-88A2-5C9C27D355A6}" name="(xi-avg)^4" totalsRowFunction="custom" dataDxfId="6" totalsRowDxfId="1">
      <calculatedColumnFormula>(Table1[[#This Row],[Ocena]]-$I$3)^4</calculatedColumnFormula>
      <totalsRowFormula>SUM(Table1[(xi-avg)^4])</totalsRowFormula>
    </tableColumn>
    <tableColumn id="4" xr3:uid="{2012EF56-ED96-4B8F-A35A-A6B61E0163F8}" name="(xi-avg)^2" totalsRowFunction="custom" dataDxfId="5">
      <calculatedColumnFormula>(Table1[[#This Row],[Ocena]]-$I$3)^2</calculatedColumnFormula>
      <totalsRowFormula>SUM(Table1[(xi-avg)^2])</totalsRowFormula>
    </tableColumn>
    <tableColumn id="5" xr3:uid="{C1EAC692-FB6A-44A0-82B7-33A5D2C1B9D5}" name="((xi-avg)/OdchSta)^4 " totalsRowFunction="custom" dataDxfId="0">
      <calculatedColumnFormula>((Table1[[#This Row],[Ocena]]-$I$3)/$C$35)^4</calculatedColumnFormula>
      <totalsRowFormula>SUM(Table1[((xi-avg)/OdchSta)^4 ])</totalsRowFormula>
    </tableColumn>
    <tableColumn id="6" xr3:uid="{2F85F286-4055-4247-A873-81D2C69798AC}" name="(xi-avg)^3" totalsRowFunction="custom" dataDxfId="4">
      <calculatedColumnFormula>(Table1[[#This Row],[Ocena]]-$I$3)^3</calculatedColumnFormula>
      <totalsRowFormula>SUM(Table1[(xi-avg)^3])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3FAF7-CE9D-436D-A518-FF8CBC4E4632}">
  <dimension ref="A1:L41"/>
  <sheetViews>
    <sheetView tabSelected="1" zoomScale="90" zoomScaleNormal="90" workbookViewId="0">
      <selection activeCell="C38" sqref="C38"/>
    </sheetView>
  </sheetViews>
  <sheetFormatPr defaultRowHeight="15" x14ac:dyDescent="0.25"/>
  <cols>
    <col min="1" max="1" width="12.28515625" customWidth="1"/>
    <col min="2" max="2" width="23.140625" customWidth="1"/>
    <col min="3" max="3" width="22.140625" customWidth="1"/>
    <col min="4" max="4" width="18.85546875" customWidth="1"/>
    <col min="5" max="6" width="24.140625" customWidth="1"/>
    <col min="8" max="8" width="29.140625" customWidth="1"/>
    <col min="11" max="11" width="10.85546875" customWidth="1"/>
  </cols>
  <sheetData>
    <row r="1" spans="1:12" x14ac:dyDescent="0.25">
      <c r="A1" s="2" t="s">
        <v>0</v>
      </c>
      <c r="B1" s="2" t="s">
        <v>1</v>
      </c>
      <c r="C1" s="2" t="s">
        <v>14</v>
      </c>
      <c r="D1" s="2" t="s">
        <v>11</v>
      </c>
      <c r="E1" s="2" t="s">
        <v>12</v>
      </c>
      <c r="F1" s="2" t="s">
        <v>13</v>
      </c>
    </row>
    <row r="2" spans="1:12" x14ac:dyDescent="0.25">
      <c r="A2" s="1">
        <v>1</v>
      </c>
      <c r="B2" s="1">
        <v>3</v>
      </c>
      <c r="C2" s="1">
        <f>(Table1[[#This Row],[Ocena]]-$I$3)^4</f>
        <v>3.5012779664577877E-5</v>
      </c>
      <c r="D2" s="1">
        <f>(Table1[[#This Row],[Ocena]]-$I$3)^2</f>
        <v>5.9171597633136353E-3</v>
      </c>
      <c r="E2" s="1">
        <f>((Table1[[#This Row],[Ocena]]-$I$3)/$C$35)^4</f>
        <v>1.9102401095408264E-5</v>
      </c>
      <c r="F2" s="3">
        <f>(Table1[[#This Row],[Ocena]]-$I$3)^3</f>
        <v>-4.5516613563951141E-4</v>
      </c>
      <c r="H2" t="s">
        <v>2</v>
      </c>
      <c r="I2">
        <f>SUM(Table1[Ocena])</f>
        <v>80</v>
      </c>
      <c r="L2" s="5"/>
    </row>
    <row r="3" spans="1:12" x14ac:dyDescent="0.25">
      <c r="A3" s="1">
        <v>2</v>
      </c>
      <c r="B3" s="1">
        <v>3</v>
      </c>
      <c r="C3" s="1">
        <f>(Table1[[#This Row],[Ocena]]-$I$3)^4</f>
        <v>3.5012779664577877E-5</v>
      </c>
      <c r="D3" s="1">
        <f>(Table1[[#This Row],[Ocena]]-$I$3)^2</f>
        <v>5.9171597633136353E-3</v>
      </c>
      <c r="E3" s="1">
        <f>((Table1[[#This Row],[Ocena]]-$I$3)/$C$35)^4</f>
        <v>1.9102401095408264E-5</v>
      </c>
      <c r="F3" s="3">
        <f>(Table1[[#This Row],[Ocena]]-$I$3)^3</f>
        <v>-4.5516613563951141E-4</v>
      </c>
      <c r="H3" t="s">
        <v>3</v>
      </c>
      <c r="I3">
        <f>I2/26</f>
        <v>3.0769230769230771</v>
      </c>
    </row>
    <row r="4" spans="1:12" x14ac:dyDescent="0.25">
      <c r="A4" s="1">
        <v>3</v>
      </c>
      <c r="B4" s="1">
        <v>3</v>
      </c>
      <c r="C4" s="1">
        <f>(Table1[[#This Row],[Ocena]]-$I$3)^4</f>
        <v>3.5012779664577877E-5</v>
      </c>
      <c r="D4" s="1">
        <f>(Table1[[#This Row],[Ocena]]-$I$3)^2</f>
        <v>5.9171597633136353E-3</v>
      </c>
      <c r="E4" s="1">
        <f>((Table1[[#This Row],[Ocena]]-$I$3)/$C$35)^4</f>
        <v>1.9102401095408264E-5</v>
      </c>
      <c r="F4" s="3">
        <f>(Table1[[#This Row],[Ocena]]-$I$3)^3</f>
        <v>-4.5516613563951141E-4</v>
      </c>
      <c r="H4" t="s">
        <v>4</v>
      </c>
      <c r="I4">
        <v>3</v>
      </c>
    </row>
    <row r="5" spans="1:12" x14ac:dyDescent="0.25">
      <c r="A5" s="1">
        <v>4</v>
      </c>
      <c r="B5" s="1">
        <v>2</v>
      </c>
      <c r="C5" s="1">
        <f>(Table1[[#This Row],[Ocena]]-$I$3)^4</f>
        <v>1.3450509435944129</v>
      </c>
      <c r="D5" s="1">
        <f>(Table1[[#This Row],[Ocena]]-$I$3)^2</f>
        <v>1.1597633136094678</v>
      </c>
      <c r="E5" s="1">
        <f>((Table1[[#This Row],[Ocena]]-$I$3)/$C$35)^4</f>
        <v>0.73383784048119816</v>
      </c>
      <c r="F5" s="3">
        <f>(Table1[[#This Row],[Ocena]]-$I$3)^3</f>
        <v>-1.2489758761948118</v>
      </c>
      <c r="H5" t="s">
        <v>9</v>
      </c>
      <c r="I5">
        <f>(Table1[[#Totals],[(xi-avg)^4]]/26)</f>
        <v>5.6617065228808521</v>
      </c>
    </row>
    <row r="6" spans="1:12" x14ac:dyDescent="0.25">
      <c r="A6" s="1">
        <v>5</v>
      </c>
      <c r="B6" s="1">
        <v>2</v>
      </c>
      <c r="C6" s="1">
        <f>(Table1[[#This Row],[Ocena]]-$I$3)^4</f>
        <v>1.3450509435944129</v>
      </c>
      <c r="D6" s="1">
        <f>(Table1[[#This Row],[Ocena]]-$I$3)^2</f>
        <v>1.1597633136094678</v>
      </c>
      <c r="E6" s="1">
        <f>((Table1[[#This Row],[Ocena]]-$I$3)/$C$35)^4</f>
        <v>0.73383784048119816</v>
      </c>
      <c r="F6" s="3">
        <f>(Table1[[#This Row],[Ocena]]-$I$3)^3</f>
        <v>-1.2489758761948118</v>
      </c>
      <c r="H6" t="s">
        <v>5</v>
      </c>
      <c r="I6">
        <f>I5/I10</f>
        <v>4.8658945837678722</v>
      </c>
    </row>
    <row r="7" spans="1:12" x14ac:dyDescent="0.25">
      <c r="A7" s="1">
        <v>6</v>
      </c>
      <c r="B7" s="1">
        <v>3</v>
      </c>
      <c r="C7" s="1">
        <f>(Table1[[#This Row],[Ocena]]-$I$3)^4</f>
        <v>3.5012779664577877E-5</v>
      </c>
      <c r="D7" s="1">
        <f>(Table1[[#This Row],[Ocena]]-$I$3)^2</f>
        <v>5.9171597633136353E-3</v>
      </c>
      <c r="E7" s="1">
        <f>((Table1[[#This Row],[Ocena]]-$I$3)/$C$35)^4</f>
        <v>1.9102401095408264E-5</v>
      </c>
      <c r="F7" s="3">
        <f>(Table1[[#This Row],[Ocena]]-$I$3)^3</f>
        <v>-4.5516613563951141E-4</v>
      </c>
      <c r="H7" t="s">
        <v>10</v>
      </c>
      <c r="I7">
        <f>I6-3</f>
        <v>1.8658945837678722</v>
      </c>
    </row>
    <row r="8" spans="1:12" x14ac:dyDescent="0.25">
      <c r="A8" s="1">
        <v>7</v>
      </c>
      <c r="B8" s="1">
        <v>3</v>
      </c>
      <c r="C8" s="1">
        <f>(Table1[[#This Row],[Ocena]]-$I$3)^4</f>
        <v>3.5012779664577877E-5</v>
      </c>
      <c r="D8" s="1">
        <f>(Table1[[#This Row],[Ocena]]-$I$3)^2</f>
        <v>5.9171597633136353E-3</v>
      </c>
      <c r="E8" s="1">
        <f>((Table1[[#This Row],[Ocena]]-$I$3)/$C$35)^4</f>
        <v>1.9102401095408264E-5</v>
      </c>
      <c r="F8" s="3">
        <f>(Table1[[#This Row],[Ocena]]-$I$3)^3</f>
        <v>-4.5516613563951141E-4</v>
      </c>
      <c r="H8" t="s">
        <v>8</v>
      </c>
      <c r="I8" s="4">
        <f>(26*(26+1))/((26-1)*(26-2)*(26-3))</f>
        <v>5.0869565217391305E-2</v>
      </c>
      <c r="J8" s="4">
        <f>(3*(26-1)^2)/((26-2)*(26-3))</f>
        <v>3.3967391304347827</v>
      </c>
      <c r="K8">
        <f>I8*Table1[[#Totals],[((xi-avg)/OdchSta)^4 ]]-J8</f>
        <v>0.68871272008623974</v>
      </c>
    </row>
    <row r="9" spans="1:12" x14ac:dyDescent="0.25">
      <c r="A9" s="1">
        <v>8</v>
      </c>
      <c r="B9" s="1">
        <v>4</v>
      </c>
      <c r="C9" s="1">
        <f>(Table1[[#This Row],[Ocena]]-$I$3)^4</f>
        <v>0.72602499912467999</v>
      </c>
      <c r="D9" s="1">
        <f>(Table1[[#This Row],[Ocena]]-$I$3)^2</f>
        <v>0.85207100591715945</v>
      </c>
      <c r="E9" s="1">
        <f>((Table1[[#This Row],[Ocena]]-$I$3)/$C$35)^4</f>
        <v>0.39610738911438215</v>
      </c>
      <c r="F9" s="3">
        <f>(Table1[[#This Row],[Ocena]]-$I$3)^3</f>
        <v>0.78652708238507008</v>
      </c>
      <c r="H9" t="s">
        <v>6</v>
      </c>
      <c r="I9">
        <f>Table1[[#Totals],[(xi-avg)^3]]/((26-1)*I10^3)</f>
        <v>0.46157313630366043</v>
      </c>
    </row>
    <row r="10" spans="1:12" x14ac:dyDescent="0.25">
      <c r="A10" s="1">
        <v>9</v>
      </c>
      <c r="B10" s="1">
        <v>4</v>
      </c>
      <c r="C10" s="1">
        <f>(Table1[[#This Row],[Ocena]]-$I$3)^4</f>
        <v>0.72602499912467999</v>
      </c>
      <c r="D10" s="1">
        <f>(Table1[[#This Row],[Ocena]]-$I$3)^2</f>
        <v>0.85207100591715945</v>
      </c>
      <c r="E10" s="1">
        <f>((Table1[[#This Row],[Ocena]]-$I$3)/$C$35)^4</f>
        <v>0.39610738911438215</v>
      </c>
      <c r="F10" s="3">
        <f>(Table1[[#This Row],[Ocena]]-$I$3)^3</f>
        <v>0.78652708238507008</v>
      </c>
      <c r="H10" t="s">
        <v>7</v>
      </c>
      <c r="I10">
        <f>SQRT(Table1[[#Totals],[(xi-avg)^2]]/25)</f>
        <v>1.1635489477654792</v>
      </c>
    </row>
    <row r="11" spans="1:12" x14ac:dyDescent="0.25">
      <c r="A11" s="1">
        <v>10</v>
      </c>
      <c r="B11" s="1">
        <v>3</v>
      </c>
      <c r="C11" s="1">
        <f>(Table1[[#This Row],[Ocena]]-$I$3)^4</f>
        <v>3.5012779664577877E-5</v>
      </c>
      <c r="D11" s="1">
        <f>(Table1[[#This Row],[Ocena]]-$I$3)^2</f>
        <v>5.9171597633136353E-3</v>
      </c>
      <c r="E11" s="1">
        <f>((Table1[[#This Row],[Ocena]]-$I$3)/$C$35)^4</f>
        <v>1.9102401095408264E-5</v>
      </c>
      <c r="F11" s="3">
        <f>(Table1[[#This Row],[Ocena]]-$I$3)^3</f>
        <v>-4.5516613563951141E-4</v>
      </c>
    </row>
    <row r="12" spans="1:12" x14ac:dyDescent="0.25">
      <c r="A12" s="1">
        <v>11</v>
      </c>
      <c r="B12" s="1">
        <v>3</v>
      </c>
      <c r="C12" s="1">
        <f>(Table1[[#This Row],[Ocena]]-$I$3)^4</f>
        <v>3.5012779664577877E-5</v>
      </c>
      <c r="D12" s="1">
        <f>(Table1[[#This Row],[Ocena]]-$I$3)^2</f>
        <v>5.9171597633136353E-3</v>
      </c>
      <c r="E12" s="1">
        <f>((Table1[[#This Row],[Ocena]]-$I$3)/$C$35)^4</f>
        <v>1.9102401095408264E-5</v>
      </c>
      <c r="F12" s="3">
        <f>(Table1[[#This Row],[Ocena]]-$I$3)^3</f>
        <v>-4.5516613563951141E-4</v>
      </c>
    </row>
    <row r="13" spans="1:12" x14ac:dyDescent="0.25">
      <c r="A13" s="1">
        <v>12</v>
      </c>
      <c r="B13" s="1">
        <v>5</v>
      </c>
      <c r="C13" s="1">
        <f>(Table1[[#This Row],[Ocena]]-$I$3)^4</f>
        <v>13.676867056475608</v>
      </c>
      <c r="D13" s="1">
        <f>(Table1[[#This Row],[Ocena]]-$I$3)^2</f>
        <v>3.698224852071005</v>
      </c>
      <c r="E13" s="1">
        <f>((Table1[[#This Row],[Ocena]]-$I$3)/$C$35)^4</f>
        <v>7.4618754278937871</v>
      </c>
      <c r="F13" s="3">
        <f>(Table1[[#This Row],[Ocena]]-$I$3)^3</f>
        <v>7.1119708693673171</v>
      </c>
    </row>
    <row r="14" spans="1:12" x14ac:dyDescent="0.25">
      <c r="A14" s="1">
        <v>13</v>
      </c>
      <c r="B14" s="1">
        <v>5</v>
      </c>
      <c r="C14" s="1">
        <f>(Table1[[#This Row],[Ocena]]-$I$3)^4</f>
        <v>13.676867056475608</v>
      </c>
      <c r="D14" s="1">
        <f>(Table1[[#This Row],[Ocena]]-$I$3)^2</f>
        <v>3.698224852071005</v>
      </c>
      <c r="E14" s="1">
        <f>((Table1[[#This Row],[Ocena]]-$I$3)/$C$35)^4</f>
        <v>7.4618754278937871</v>
      </c>
      <c r="F14" s="3">
        <f>(Table1[[#This Row],[Ocena]]-$I$3)^3</f>
        <v>7.1119708693673171</v>
      </c>
      <c r="I14" s="2"/>
    </row>
    <row r="15" spans="1:12" x14ac:dyDescent="0.25">
      <c r="A15" s="1">
        <v>14</v>
      </c>
      <c r="B15" s="1">
        <v>2</v>
      </c>
      <c r="C15" s="1">
        <f>(Table1[[#This Row],[Ocena]]-$I$3)^4</f>
        <v>1.3450509435944129</v>
      </c>
      <c r="D15" s="1">
        <f>(Table1[[#This Row],[Ocena]]-$I$3)^2</f>
        <v>1.1597633136094678</v>
      </c>
      <c r="E15" s="1">
        <f>((Table1[[#This Row],[Ocena]]-$I$3)/$C$35)^4</f>
        <v>0.73383784048119816</v>
      </c>
      <c r="F15" s="3">
        <f>(Table1[[#This Row],[Ocena]]-$I$3)^3</f>
        <v>-1.2489758761948118</v>
      </c>
    </row>
    <row r="16" spans="1:12" x14ac:dyDescent="0.25">
      <c r="A16" s="1">
        <v>15</v>
      </c>
      <c r="B16" s="1">
        <v>2</v>
      </c>
      <c r="C16" s="1">
        <f>(Table1[[#This Row],[Ocena]]-$I$3)^4</f>
        <v>1.3450509435944129</v>
      </c>
      <c r="D16" s="1">
        <f>(Table1[[#This Row],[Ocena]]-$I$3)^2</f>
        <v>1.1597633136094678</v>
      </c>
      <c r="E16" s="1">
        <f>((Table1[[#This Row],[Ocena]]-$I$3)/$C$35)^4</f>
        <v>0.73383784048119816</v>
      </c>
      <c r="F16" s="3">
        <f>(Table1[[#This Row],[Ocena]]-$I$3)^3</f>
        <v>-1.2489758761948118</v>
      </c>
    </row>
    <row r="17" spans="1:6" x14ac:dyDescent="0.25">
      <c r="A17" s="1">
        <v>16</v>
      </c>
      <c r="B17" s="1">
        <v>1</v>
      </c>
      <c r="C17" s="1">
        <f>(Table1[[#This Row],[Ocena]]-$I$3)^4</f>
        <v>18.607226637722778</v>
      </c>
      <c r="D17" s="1">
        <f>(Table1[[#This Row],[Ocena]]-$I$3)^2</f>
        <v>4.3136094674556222</v>
      </c>
      <c r="E17" s="1">
        <f>((Table1[[#This Row],[Ocena]]-$I$3)/$C$35)^4</f>
        <v>10.151799140544778</v>
      </c>
      <c r="F17" s="3">
        <f>(Table1[[#This Row],[Ocena]]-$I$3)^3</f>
        <v>-8.9590350477924474</v>
      </c>
    </row>
    <row r="18" spans="1:6" x14ac:dyDescent="0.25">
      <c r="A18" s="1">
        <v>17</v>
      </c>
      <c r="B18" s="1">
        <v>3</v>
      </c>
      <c r="C18" s="1">
        <f>(Table1[[#This Row],[Ocena]]-$I$3)^4</f>
        <v>3.5012779664577877E-5</v>
      </c>
      <c r="D18" s="1">
        <f>(Table1[[#This Row],[Ocena]]-$I$3)^2</f>
        <v>5.9171597633136353E-3</v>
      </c>
      <c r="E18" s="1">
        <f>((Table1[[#This Row],[Ocena]]-$I$3)/$C$35)^4</f>
        <v>1.9102401095408264E-5</v>
      </c>
      <c r="F18" s="3">
        <f>(Table1[[#This Row],[Ocena]]-$I$3)^3</f>
        <v>-4.5516613563951141E-4</v>
      </c>
    </row>
    <row r="19" spans="1:6" x14ac:dyDescent="0.25">
      <c r="A19" s="1">
        <v>18</v>
      </c>
      <c r="B19" s="1">
        <v>3</v>
      </c>
      <c r="C19" s="1">
        <f>(Table1[[#This Row],[Ocena]]-$I$3)^4</f>
        <v>3.5012779664577877E-5</v>
      </c>
      <c r="D19" s="1">
        <f>(Table1[[#This Row],[Ocena]]-$I$3)^2</f>
        <v>5.9171597633136353E-3</v>
      </c>
      <c r="E19" s="1">
        <f>((Table1[[#This Row],[Ocena]]-$I$3)/$C$35)^4</f>
        <v>1.9102401095408264E-5</v>
      </c>
      <c r="F19" s="3">
        <f>(Table1[[#This Row],[Ocena]]-$I$3)^3</f>
        <v>-4.5516613563951141E-4</v>
      </c>
    </row>
    <row r="20" spans="1:6" x14ac:dyDescent="0.25">
      <c r="A20" s="1">
        <v>19</v>
      </c>
      <c r="B20" s="1">
        <v>4</v>
      </c>
      <c r="C20" s="1">
        <f>(Table1[[#This Row],[Ocena]]-$I$3)^4</f>
        <v>0.72602499912467999</v>
      </c>
      <c r="D20" s="1">
        <f>(Table1[[#This Row],[Ocena]]-$I$3)^2</f>
        <v>0.85207100591715945</v>
      </c>
      <c r="E20" s="1">
        <f>((Table1[[#This Row],[Ocena]]-$I$3)/$C$35)^4</f>
        <v>0.39610738911438215</v>
      </c>
      <c r="F20" s="3">
        <f>(Table1[[#This Row],[Ocena]]-$I$3)^3</f>
        <v>0.78652708238507008</v>
      </c>
    </row>
    <row r="21" spans="1:6" x14ac:dyDescent="0.25">
      <c r="A21" s="1">
        <v>20</v>
      </c>
      <c r="B21" s="1">
        <v>6</v>
      </c>
      <c r="C21" s="1">
        <f>(Table1[[#This Row],[Ocena]]-$I$3)^4</f>
        <v>73.006407338678585</v>
      </c>
      <c r="D21" s="1">
        <f>(Table1[[#This Row],[Ocena]]-$I$3)^2</f>
        <v>8.5443786982248504</v>
      </c>
      <c r="E21" s="1">
        <f>((Table1[[#This Row],[Ocena]]-$I$3)/$C$35)^4</f>
        <v>39.831104210474848</v>
      </c>
      <c r="F21" s="3">
        <f>(Table1[[#This Row],[Ocena]]-$I$3)^3</f>
        <v>24.9758761948111</v>
      </c>
    </row>
    <row r="22" spans="1:6" x14ac:dyDescent="0.25">
      <c r="A22" s="1">
        <v>21</v>
      </c>
      <c r="B22" s="1">
        <v>3</v>
      </c>
      <c r="C22" s="1">
        <f>(Table1[[#This Row],[Ocena]]-$I$3)^4</f>
        <v>3.5012779664577877E-5</v>
      </c>
      <c r="D22" s="1">
        <f>(Table1[[#This Row],[Ocena]]-$I$3)^2</f>
        <v>5.9171597633136353E-3</v>
      </c>
      <c r="E22" s="1">
        <f>((Table1[[#This Row],[Ocena]]-$I$3)/$C$35)^4</f>
        <v>1.9102401095408264E-5</v>
      </c>
      <c r="F22" s="3">
        <f>(Table1[[#This Row],[Ocena]]-$I$3)^3</f>
        <v>-4.5516613563951141E-4</v>
      </c>
    </row>
    <row r="23" spans="1:6" x14ac:dyDescent="0.25">
      <c r="A23" s="1">
        <v>22</v>
      </c>
      <c r="B23" s="1">
        <v>4</v>
      </c>
      <c r="C23" s="1">
        <f>(Table1[[#This Row],[Ocena]]-$I$3)^4</f>
        <v>0.72602499912467999</v>
      </c>
      <c r="D23" s="1">
        <f>(Table1[[#This Row],[Ocena]]-$I$3)^2</f>
        <v>0.85207100591715945</v>
      </c>
      <c r="E23" s="1">
        <f>((Table1[[#This Row],[Ocena]]-$I$3)/$C$35)^4</f>
        <v>0.39610738911438215</v>
      </c>
      <c r="F23" s="3">
        <f>(Table1[[#This Row],[Ocena]]-$I$3)^3</f>
        <v>0.78652708238507008</v>
      </c>
    </row>
    <row r="24" spans="1:6" x14ac:dyDescent="0.25">
      <c r="A24" s="1">
        <v>23</v>
      </c>
      <c r="B24" s="1">
        <v>2</v>
      </c>
      <c r="C24" s="1">
        <f>(Table1[[#This Row],[Ocena]]-$I$3)^4</f>
        <v>1.3450509435944129</v>
      </c>
      <c r="D24" s="1">
        <f>(Table1[[#This Row],[Ocena]]-$I$3)^2</f>
        <v>1.1597633136094678</v>
      </c>
      <c r="E24" s="1">
        <f>((Table1[[#This Row],[Ocena]]-$I$3)/$C$35)^4</f>
        <v>0.73383784048119816</v>
      </c>
      <c r="F24" s="3">
        <f>(Table1[[#This Row],[Ocena]]-$I$3)^3</f>
        <v>-1.2489758761948118</v>
      </c>
    </row>
    <row r="25" spans="1:6" x14ac:dyDescent="0.25">
      <c r="A25" s="1">
        <v>24</v>
      </c>
      <c r="B25" s="1">
        <v>3</v>
      </c>
      <c r="C25" s="1">
        <f>(Table1[[#This Row],[Ocena]]-$I$3)^4</f>
        <v>3.5012779664577877E-5</v>
      </c>
      <c r="D25" s="1">
        <f>(Table1[[#This Row],[Ocena]]-$I$3)^2</f>
        <v>5.9171597633136353E-3</v>
      </c>
      <c r="E25" s="1">
        <f>((Table1[[#This Row],[Ocena]]-$I$3)/$C$35)^4</f>
        <v>1.9102401095408264E-5</v>
      </c>
      <c r="F25" s="3">
        <f>(Table1[[#This Row],[Ocena]]-$I$3)^3</f>
        <v>-4.5516613563951141E-4</v>
      </c>
    </row>
    <row r="26" spans="1:6" x14ac:dyDescent="0.25">
      <c r="A26" s="1">
        <v>25</v>
      </c>
      <c r="B26" s="1">
        <v>3</v>
      </c>
      <c r="C26" s="1">
        <f>(Table1[[#This Row],[Ocena]]-$I$3)^4</f>
        <v>3.5012779664577877E-5</v>
      </c>
      <c r="D26" s="1">
        <f>(Table1[[#This Row],[Ocena]]-$I$3)^2</f>
        <v>5.9171597633136353E-3</v>
      </c>
      <c r="E26" s="1">
        <f>((Table1[[#This Row],[Ocena]]-$I$3)/$C$35)^4</f>
        <v>1.9102401095408264E-5</v>
      </c>
      <c r="F26" s="3">
        <f>(Table1[[#This Row],[Ocena]]-$I$3)^3</f>
        <v>-4.5516613563951141E-4</v>
      </c>
    </row>
    <row r="27" spans="1:6" x14ac:dyDescent="0.25">
      <c r="A27" s="1">
        <v>26</v>
      </c>
      <c r="B27" s="1">
        <v>1</v>
      </c>
      <c r="C27" s="1">
        <f>(Table1[[#This Row],[Ocena]]-$I$3)^4</f>
        <v>18.607226637722778</v>
      </c>
      <c r="D27" s="1">
        <f>(Table1[[#This Row],[Ocena]]-$I$3)^2</f>
        <v>4.3136094674556222</v>
      </c>
      <c r="E27" s="1">
        <f>((Table1[[#This Row],[Ocena]]-$I$3)/$C$35)^4</f>
        <v>10.151799140544778</v>
      </c>
      <c r="F27" s="3">
        <f>(Table1[[#This Row],[Ocena]]-$I$3)^3</f>
        <v>-8.9590350477924474</v>
      </c>
    </row>
    <row r="28" spans="1:6" x14ac:dyDescent="0.25">
      <c r="A28" s="1"/>
      <c r="B28" s="1">
        <f>SUM(Table1[Ocena])</f>
        <v>80</v>
      </c>
      <c r="C28" s="3">
        <f>SUM(Table1[(xi-avg)^4])</f>
        <v>147.20436959490215</v>
      </c>
      <c r="D28">
        <f>SUM(Table1[(xi-avg)^2])</f>
        <v>33.846153846153847</v>
      </c>
      <c r="E28">
        <f>SUM(Table1[((xi-avg)/OdchSta)^4 ])</f>
        <v>80.31230133502865</v>
      </c>
      <c r="F28">
        <f>SUM(Table1[(xi-avg)^3])</f>
        <v>18.17751479289938</v>
      </c>
    </row>
    <row r="31" spans="1:6" x14ac:dyDescent="0.25">
      <c r="A31" t="s">
        <v>3</v>
      </c>
      <c r="B31">
        <f>Table1[[#Totals],[Ocena]]/A27</f>
        <v>3.0769230769230771</v>
      </c>
    </row>
    <row r="32" spans="1:6" x14ac:dyDescent="0.25">
      <c r="A32" t="s">
        <v>9</v>
      </c>
      <c r="C32">
        <f>Table1[[#Totals],[(xi-avg)^4]]/A27</f>
        <v>5.6617065228808521</v>
      </c>
    </row>
    <row r="34" spans="1:5" x14ac:dyDescent="0.25">
      <c r="A34" t="s">
        <v>7</v>
      </c>
      <c r="C34">
        <f>SQRT(Table1[[#Totals],[(xi-avg)^2]]/(A27-1))</f>
        <v>1.1635489477654792</v>
      </c>
    </row>
    <row r="35" spans="1:5" x14ac:dyDescent="0.25">
      <c r="A35" t="s">
        <v>15</v>
      </c>
      <c r="C35">
        <f>_xlfn.STDEV.S(Table1[Ocena])</f>
        <v>1.163548947765479</v>
      </c>
    </row>
    <row r="38" spans="1:5" x14ac:dyDescent="0.25">
      <c r="A38" t="s">
        <v>5</v>
      </c>
      <c r="C38">
        <f>C32/C35</f>
        <v>4.8658945837678731</v>
      </c>
    </row>
    <row r="39" spans="1:5" x14ac:dyDescent="0.25">
      <c r="A39" t="s">
        <v>10</v>
      </c>
      <c r="C39">
        <f>C38-3</f>
        <v>1.8658945837678731</v>
      </c>
    </row>
    <row r="40" spans="1:5" x14ac:dyDescent="0.25">
      <c r="A40" t="s">
        <v>8</v>
      </c>
      <c r="C40" s="4">
        <f>(26*(26+1))/((26-1)*(26-2)*(26-3))</f>
        <v>5.0869565217391305E-2</v>
      </c>
      <c r="D40" s="4">
        <f>(3*(26-1)^2)/((26-2)*(26-3))</f>
        <v>3.3967391304347827</v>
      </c>
      <c r="E40">
        <f>C40*Table1[[#Totals],[((xi-avg)/OdchSta)^4 ]]-D40</f>
        <v>0.68871272008623974</v>
      </c>
    </row>
    <row r="41" spans="1:5" x14ac:dyDescent="0.25">
      <c r="D41" s="5" t="s">
        <v>16</v>
      </c>
      <c r="E41">
        <f>KURT(Table1[Ocena])</f>
        <v>0.6887127200862353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Roche_test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Chudzik, Piotr {FIEV~Warsaw}</dc:creator>
  <cp:lastModifiedBy>Chudzik, Piotr {FIEV~Warsaw}</cp:lastModifiedBy>
  <dcterms:created xsi:type="dcterms:W3CDTF">2021-12-20T09:26:55Z</dcterms:created>
  <dcterms:modified xsi:type="dcterms:W3CDTF">2021-12-23T10:01:03Z</dcterms:modified>
</cp:coreProperties>
</file>